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224" windowHeight="6984" tabRatio="500" activeTab="0"/>
  </bookViews>
  <sheets>
    <sheet name="Calculator" sheetId="1" r:id="rId1"/>
  </sheets>
  <definedNames/>
  <calcPr fullCalcOnLoad="1"/>
</workbook>
</file>

<file path=xl/sharedStrings.xml><?xml version="1.0" encoding="utf-8"?>
<sst xmlns="http://schemas.openxmlformats.org/spreadsheetml/2006/main" count="44" uniqueCount="42">
  <si>
    <t>Elemental Jitter Budget</t>
  </si>
  <si>
    <t>RJ (ps RMS)</t>
  </si>
  <si>
    <t>RJ (ps pp)</t>
  </si>
  <si>
    <t>DJ (ps pp)</t>
  </si>
  <si>
    <t>Node</t>
  </si>
  <si>
    <t>A</t>
  </si>
  <si>
    <t>B</t>
  </si>
  <si>
    <t>C</t>
  </si>
  <si>
    <t>D</t>
  </si>
  <si>
    <t>E</t>
  </si>
  <si>
    <t>F</t>
  </si>
  <si>
    <t>G</t>
  </si>
  <si>
    <t>H</t>
  </si>
  <si>
    <t>I</t>
  </si>
  <si>
    <t>J</t>
  </si>
  <si>
    <t>Nodal Jitter Budget</t>
  </si>
  <si>
    <t>TJ (ps pp)</t>
  </si>
  <si>
    <t>(ps pp)</t>
  </si>
  <si>
    <t>Change in TJ</t>
  </si>
  <si>
    <t>Element</t>
  </si>
  <si>
    <t>K</t>
  </si>
  <si>
    <t>L</t>
  </si>
  <si>
    <t>Jitter Budget Calculator</t>
  </si>
  <si>
    <t>Step 1:</t>
  </si>
  <si>
    <t>Step 2:</t>
  </si>
  <si>
    <t>Step 3:</t>
  </si>
  <si>
    <t>Step 4:</t>
  </si>
  <si>
    <t>Description of Element</t>
  </si>
  <si>
    <t>XO</t>
  </si>
  <si>
    <t>Buffer</t>
  </si>
  <si>
    <t>PLL</t>
  </si>
  <si>
    <t>rms-eye-closure-calculator</t>
  </si>
  <si>
    <t>rms-peak-peak-calculator</t>
  </si>
  <si>
    <t>If you're computing the eye-closure in a bathtub curve, compute N using the following calculator with TIE random jitter set to 1 ps RMS and values of BERs and DTD set by your application:</t>
  </si>
  <si>
    <t>Alternatively, if you're computing the amount of (TIE) jitter present in an edge, compute N using the following calculator with jitter set to 1 ps RMS and values of P and DTD set by your application:</t>
  </si>
  <si>
    <t xml:space="preserve">Enter N (crest factor) =  </t>
  </si>
  <si>
    <t>Last updated: 2 Sep 2021</t>
  </si>
  <si>
    <t xml:space="preserve">© Copyright SiTime Corp. All rights reserved. </t>
  </si>
  <si>
    <t>For each element in your system, enter data in the table below for columns A, C, and D (which are for Description (optional), DJ (ps pp), and RJ (ps RMS), respectively).</t>
  </si>
  <si>
    <t>Delete the example data in the green-colored cells (that is, cell C19 and columns A, C and D).</t>
  </si>
  <si>
    <t>Enter a crest factor (N) in cell C19 below, which determines how many standard deviations deep into the random jitter distribution you wish to include when converting RJ (ps RMS) to RJ (ps pp). The following methods compute N for two common applications:</t>
  </si>
  <si>
    <t>After entering all of the elements needed to model your system in Step 3, read the TJ (ps pp) value in column J for the last node in your system. The “Change in TJ“ column indicates which element contributes the most to the overall TJ.</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</si>
</sst>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0">
    <font>
      <sz val="12"/>
      <color theme="1"/>
      <name val="Open Sans"/>
      <family val="2"/>
    </font>
    <font>
      <sz val="11"/>
      <color indexed="8"/>
      <name val="Open Sans"/>
      <family val="2"/>
    </font>
    <font>
      <sz val="12"/>
      <color indexed="8"/>
      <name val="Open Sans"/>
      <family val="2"/>
    </font>
    <font>
      <u val="single"/>
      <sz val="12"/>
      <color indexed="49"/>
      <name val="Open Sans"/>
      <family val="2"/>
    </font>
    <font>
      <sz val="12"/>
      <color indexed="23"/>
      <name val="Open Sans"/>
      <family val="2"/>
    </font>
    <font>
      <b/>
      <sz val="18"/>
      <color indexed="49"/>
      <name val="Open Sans "/>
      <family val="0"/>
    </font>
    <font>
      <b/>
      <sz val="18"/>
      <color indexed="23"/>
      <name val="Open Sans"/>
      <family val="2"/>
    </font>
    <font>
      <b/>
      <sz val="12"/>
      <color indexed="8"/>
      <name val="Open Sans"/>
      <family val="2"/>
    </font>
    <font>
      <sz val="10"/>
      <color indexed="23"/>
      <name val="Open Sans"/>
      <family val="2"/>
    </font>
    <font>
      <u val="single"/>
      <sz val="12"/>
      <color indexed="62"/>
      <name val="Open Sans"/>
      <family val="2"/>
    </font>
    <font>
      <sz val="18"/>
      <color indexed="25"/>
      <name val="Open Sans"/>
      <family val="2"/>
    </font>
    <font>
      <b/>
      <sz val="15"/>
      <color indexed="25"/>
      <name val="Open Sans"/>
      <family val="2"/>
    </font>
    <font>
      <b/>
      <sz val="13"/>
      <color indexed="25"/>
      <name val="Open Sans"/>
      <family val="2"/>
    </font>
    <font>
      <b/>
      <sz val="11"/>
      <color indexed="25"/>
      <name val="Open Sans"/>
      <family val="2"/>
    </font>
    <font>
      <sz val="11"/>
      <color indexed="17"/>
      <name val="Open Sans"/>
      <family val="2"/>
    </font>
    <font>
      <sz val="11"/>
      <color indexed="14"/>
      <name val="Open Sans"/>
      <family val="2"/>
    </font>
    <font>
      <sz val="11"/>
      <color indexed="60"/>
      <name val="Open Sans"/>
      <family val="2"/>
    </font>
    <font>
      <sz val="11"/>
      <color indexed="62"/>
      <name val="Open Sans"/>
      <family val="2"/>
    </font>
    <font>
      <b/>
      <sz val="11"/>
      <color indexed="63"/>
      <name val="Open Sans"/>
      <family val="2"/>
    </font>
    <font>
      <b/>
      <sz val="11"/>
      <color indexed="52"/>
      <name val="Open Sans"/>
      <family val="2"/>
    </font>
    <font>
      <sz val="11"/>
      <color indexed="52"/>
      <name val="Open Sans"/>
      <family val="2"/>
    </font>
    <font>
      <b/>
      <sz val="11"/>
      <color indexed="9"/>
      <name val="Open Sans"/>
      <family val="2"/>
    </font>
    <font>
      <sz val="11"/>
      <color indexed="10"/>
      <name val="Open Sans"/>
      <family val="2"/>
    </font>
    <font>
      <i/>
      <sz val="11"/>
      <color indexed="23"/>
      <name val="Open Sans"/>
      <family val="2"/>
    </font>
    <font>
      <b/>
      <sz val="11"/>
      <color indexed="8"/>
      <name val="Open Sans"/>
      <family val="2"/>
    </font>
    <font>
      <sz val="11"/>
      <color indexed="9"/>
      <name val="Open Sans"/>
      <family val="2"/>
    </font>
    <font>
      <sz val="11"/>
      <color theme="1"/>
      <name val="Open Sans"/>
      <family val="2"/>
    </font>
    <font>
      <sz val="11"/>
      <color theme="0"/>
      <name val="Open Sans"/>
      <family val="2"/>
    </font>
    <font>
      <sz val="11"/>
      <color rgb="FF9C0006"/>
      <name val="Open Sans"/>
      <family val="2"/>
    </font>
    <font>
      <b/>
      <sz val="11"/>
      <color rgb="FFFA7D00"/>
      <name val="Open Sans"/>
      <family val="2"/>
    </font>
    <font>
      <b/>
      <sz val="11"/>
      <color theme="0"/>
      <name val="Open Sans"/>
      <family val="2"/>
    </font>
    <font>
      <i/>
      <sz val="11"/>
      <color rgb="FF7F7F7F"/>
      <name val="Open Sans"/>
      <family val="2"/>
    </font>
    <font>
      <u val="single"/>
      <sz val="12"/>
      <color theme="11"/>
      <name val="Open Sans"/>
      <family val="2"/>
    </font>
    <font>
      <sz val="11"/>
      <color rgb="FF006100"/>
      <name val="Open Sans"/>
      <family val="2"/>
    </font>
    <font>
      <b/>
      <sz val="15"/>
      <color theme="3"/>
      <name val="Open Sans"/>
      <family val="2"/>
    </font>
    <font>
      <b/>
      <sz val="13"/>
      <color theme="3"/>
      <name val="Open Sans"/>
      <family val="2"/>
    </font>
    <font>
      <b/>
      <sz val="11"/>
      <color theme="3"/>
      <name val="Open Sans"/>
      <family val="2"/>
    </font>
    <font>
      <u val="single"/>
      <sz val="12"/>
      <color theme="10"/>
      <name val="Open Sans"/>
      <family val="2"/>
    </font>
    <font>
      <sz val="11"/>
      <color rgb="FF3F3F76"/>
      <name val="Open Sans"/>
      <family val="2"/>
    </font>
    <font>
      <sz val="11"/>
      <color rgb="FFFA7D00"/>
      <name val="Open Sans"/>
      <family val="2"/>
    </font>
    <font>
      <sz val="11"/>
      <color rgb="FF9C5700"/>
      <name val="Open Sans"/>
      <family val="2"/>
    </font>
    <font>
      <b/>
      <sz val="11"/>
      <color rgb="FF3F3F3F"/>
      <name val="Open Sans"/>
      <family val="2"/>
    </font>
    <font>
      <sz val="18"/>
      <color theme="3"/>
      <name val="Open Sans"/>
      <family val="2"/>
    </font>
    <font>
      <b/>
      <sz val="11"/>
      <color theme="1"/>
      <name val="Open Sans"/>
      <family val="2"/>
    </font>
    <font>
      <sz val="11"/>
      <color rgb="FFFF0000"/>
      <name val="Open Sans"/>
      <family val="2"/>
    </font>
    <font>
      <sz val="12"/>
      <color theme="6"/>
      <name val="Open Sans"/>
      <family val="2"/>
    </font>
    <font>
      <b/>
      <sz val="18"/>
      <color theme="5"/>
      <name val="Open Sans "/>
      <family val="0"/>
    </font>
    <font>
      <b/>
      <sz val="18"/>
      <color theme="6"/>
      <name val="Open Sans"/>
      <family val="2"/>
    </font>
    <font>
      <b/>
      <sz val="12"/>
      <color theme="1"/>
      <name val="Open Sans"/>
      <family val="2"/>
    </font>
    <font>
      <sz val="10"/>
      <color theme="1" tint="0.49998000264167786"/>
      <name val="Open San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FEFEF"/>
        <bgColor indexed="64"/>
      </patternFill>
    </fill>
    <fill>
      <patternFill patternType="solid">
        <fgColor rgb="FFE2E2E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7"/>
      </bottom>
    </border>
    <border>
      <left style="thin">
        <color theme="7"/>
      </left>
      <right style="thin">
        <color theme="7"/>
      </right>
      <top style="thin">
        <color theme="7"/>
      </top>
      <bottom style="thin">
        <color theme="7"/>
      </bottom>
    </border>
    <border>
      <left style="thin">
        <color theme="7"/>
      </left>
      <right style="thin">
        <color theme="7"/>
      </right>
      <top style="thin">
        <color theme="7"/>
      </top>
      <bottom/>
    </border>
    <border>
      <left style="thin">
        <color theme="5"/>
      </left>
      <right style="thin">
        <color theme="5"/>
      </right>
      <top style="thin">
        <color theme="5"/>
      </top>
      <bottom/>
    </border>
    <border>
      <left style="thin">
        <color theme="5"/>
      </left>
      <right style="thin">
        <color theme="5"/>
      </right>
      <top style="thin">
        <color theme="5"/>
      </top>
      <bottom style="thin">
        <color theme="5"/>
      </bottom>
    </border>
    <border>
      <left style="thin">
        <color theme="7"/>
      </left>
      <right style="thin">
        <color theme="7"/>
      </right>
      <top/>
      <bottom/>
    </border>
    <border>
      <left style="thin">
        <color theme="5"/>
      </left>
      <right style="thin">
        <color theme="5"/>
      </right>
      <top/>
      <bottom style="thin">
        <color theme="5"/>
      </bottom>
    </border>
    <border>
      <left style="thin">
        <color theme="5"/>
      </left>
      <right style="thin">
        <color theme="5"/>
      </right>
      <top/>
      <bottom/>
    </border>
    <border>
      <left style="thin">
        <color theme="7"/>
      </left>
      <right style="thin">
        <color theme="7"/>
      </right>
      <top/>
      <bottom style="thin">
        <color theme="7"/>
      </bottom>
    </border>
    <border>
      <left/>
      <right/>
      <top/>
      <bottom style="thin">
        <color theme="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5">
    <xf numFmtId="0" fontId="0" fillId="0" borderId="0" xfId="0" applyFont="1" applyAlignment="1">
      <alignment/>
    </xf>
    <xf numFmtId="0" fontId="0" fillId="0" borderId="0" xfId="0" applyAlignment="1">
      <alignment horizontal="center"/>
    </xf>
    <xf numFmtId="0" fontId="0" fillId="0" borderId="0" xfId="0" applyAlignment="1">
      <alignment horizontal="center"/>
    </xf>
    <xf numFmtId="0" fontId="0" fillId="33" borderId="0" xfId="0" applyFill="1" applyBorder="1" applyAlignment="1">
      <alignment horizontal="center"/>
    </xf>
    <xf numFmtId="0" fontId="0" fillId="33" borderId="0" xfId="0" applyFont="1" applyFill="1" applyBorder="1" applyAlignment="1">
      <alignment horizontal="center"/>
    </xf>
    <xf numFmtId="0" fontId="45" fillId="33" borderId="0" xfId="0" applyFont="1" applyFill="1" applyBorder="1" applyAlignment="1">
      <alignment horizontal="center" vertical="center"/>
    </xf>
    <xf numFmtId="0" fontId="0" fillId="33" borderId="0" xfId="0" applyFill="1" applyAlignment="1">
      <alignment horizontal="center"/>
    </xf>
    <xf numFmtId="0" fontId="45" fillId="33" borderId="0" xfId="0" applyFont="1" applyFill="1" applyAlignment="1">
      <alignment horizontal="center" vertical="center"/>
    </xf>
    <xf numFmtId="0" fontId="0" fillId="33" borderId="0" xfId="0" applyFill="1" applyBorder="1" applyAlignment="1">
      <alignment/>
    </xf>
    <xf numFmtId="0" fontId="0" fillId="34" borderId="0" xfId="0" applyFont="1" applyFill="1" applyBorder="1" applyAlignment="1">
      <alignment horizontal="center"/>
    </xf>
    <xf numFmtId="0" fontId="0" fillId="34" borderId="0" xfId="0" applyFill="1" applyBorder="1" applyAlignment="1">
      <alignment horizontal="center"/>
    </xf>
    <xf numFmtId="0" fontId="0" fillId="34" borderId="0" xfId="0" applyFont="1" applyFill="1" applyBorder="1" applyAlignment="1">
      <alignment horizontal="center" vertical="center"/>
    </xf>
    <xf numFmtId="0" fontId="0" fillId="34" borderId="0" xfId="0" applyFill="1" applyAlignment="1">
      <alignment horizontal="center"/>
    </xf>
    <xf numFmtId="0" fontId="45" fillId="34" borderId="0" xfId="0" applyFont="1" applyFill="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10" xfId="0" applyBorder="1" applyAlignment="1">
      <alignment horizontal="center"/>
    </xf>
    <xf numFmtId="0" fontId="0" fillId="5" borderId="11" xfId="0" applyFill="1" applyBorder="1" applyAlignment="1">
      <alignment horizontal="center"/>
    </xf>
    <xf numFmtId="0" fontId="0" fillId="0" borderId="0" xfId="0" applyFill="1" applyAlignment="1">
      <alignment horizontal="center"/>
    </xf>
    <xf numFmtId="0" fontId="0" fillId="35" borderId="0" xfId="0" applyFill="1" applyAlignment="1">
      <alignment/>
    </xf>
    <xf numFmtId="0" fontId="0" fillId="35" borderId="0" xfId="0" applyFill="1" applyAlignment="1">
      <alignment horizontal="center"/>
    </xf>
    <xf numFmtId="0" fontId="0" fillId="5" borderId="12" xfId="0" applyFont="1" applyFill="1" applyBorder="1" applyAlignment="1">
      <alignment horizontal="center" vertical="center"/>
    </xf>
    <xf numFmtId="164" fontId="0" fillId="33" borderId="0" xfId="0" applyNumberFormat="1" applyFont="1" applyFill="1" applyBorder="1" applyAlignment="1">
      <alignment horizontal="center" vertical="center"/>
    </xf>
    <xf numFmtId="164" fontId="0" fillId="34" borderId="0" xfId="0" applyNumberFormat="1" applyFont="1" applyFill="1" applyBorder="1" applyAlignment="1">
      <alignment horizontal="center" vertical="center"/>
    </xf>
    <xf numFmtId="164" fontId="0" fillId="33" borderId="0" xfId="0" applyNumberFormat="1" applyFont="1" applyFill="1" applyAlignment="1">
      <alignment horizontal="center" vertical="center"/>
    </xf>
    <xf numFmtId="164" fontId="0" fillId="33" borderId="13" xfId="0" applyNumberFormat="1" applyFont="1" applyFill="1" applyBorder="1" applyAlignment="1">
      <alignment horizontal="center" vertical="center"/>
    </xf>
    <xf numFmtId="164" fontId="0" fillId="34" borderId="0" xfId="0" applyNumberFormat="1" applyFill="1" applyAlignment="1">
      <alignment horizontal="center" vertical="center"/>
    </xf>
    <xf numFmtId="0" fontId="0" fillId="5" borderId="11" xfId="0" applyFont="1" applyFill="1" applyBorder="1" applyAlignment="1">
      <alignment horizontal="center" vertical="center"/>
    </xf>
    <xf numFmtId="164" fontId="0" fillId="33" borderId="14" xfId="0" applyNumberFormat="1" applyFont="1" applyFill="1" applyBorder="1" applyAlignment="1">
      <alignment horizontal="center" vertical="center"/>
    </xf>
    <xf numFmtId="0" fontId="0" fillId="5" borderId="15" xfId="0" applyFont="1" applyFill="1" applyBorder="1" applyAlignment="1">
      <alignment horizontal="center" vertical="center"/>
    </xf>
    <xf numFmtId="164" fontId="0" fillId="33" borderId="16" xfId="0" applyNumberFormat="1" applyFont="1" applyFill="1" applyBorder="1" applyAlignment="1">
      <alignment horizontal="center" vertical="center"/>
    </xf>
    <xf numFmtId="164" fontId="0" fillId="33" borderId="17" xfId="0" applyNumberFormat="1" applyFont="1" applyFill="1" applyBorder="1" applyAlignment="1">
      <alignment horizontal="center" vertical="center"/>
    </xf>
    <xf numFmtId="0" fontId="0" fillId="5" borderId="18" xfId="0" applyFont="1" applyFill="1" applyBorder="1" applyAlignment="1">
      <alignment horizontal="center" vertical="center"/>
    </xf>
    <xf numFmtId="0" fontId="0" fillId="0" borderId="0" xfId="0" applyFill="1" applyAlignment="1">
      <alignment/>
    </xf>
    <xf numFmtId="0" fontId="26" fillId="35" borderId="0" xfId="0" applyFont="1" applyFill="1" applyBorder="1" applyAlignment="1">
      <alignment/>
    </xf>
    <xf numFmtId="0" fontId="46" fillId="35" borderId="0" xfId="0" applyFont="1" applyFill="1" applyBorder="1" applyAlignment="1">
      <alignment horizontal="left" vertical="center"/>
    </xf>
    <xf numFmtId="0" fontId="47" fillId="35" borderId="0" xfId="0" applyFont="1" applyFill="1" applyBorder="1" applyAlignment="1">
      <alignment horizontal="left" vertical="center"/>
    </xf>
    <xf numFmtId="0" fontId="47" fillId="35" borderId="19" xfId="0" applyFont="1" applyFill="1" applyBorder="1" applyAlignment="1">
      <alignment horizontal="left" vertical="center"/>
    </xf>
    <xf numFmtId="0" fontId="48" fillId="0" borderId="0" xfId="0" applyFont="1" applyFill="1" applyAlignment="1">
      <alignment horizontal="right"/>
    </xf>
    <xf numFmtId="0" fontId="48" fillId="0" borderId="0" xfId="0" applyFont="1" applyFill="1" applyAlignment="1">
      <alignment horizontal="right" vertical="top"/>
    </xf>
    <xf numFmtId="0" fontId="48" fillId="0" borderId="19" xfId="0" applyFont="1" applyFill="1" applyBorder="1" applyAlignment="1">
      <alignment horizontal="right" vertical="top"/>
    </xf>
    <xf numFmtId="0" fontId="47" fillId="35" borderId="0" xfId="0" applyFont="1" applyFill="1" applyBorder="1" applyAlignment="1">
      <alignment horizontal="center" vertical="center"/>
    </xf>
    <xf numFmtId="0" fontId="47" fillId="35" borderId="19" xfId="0" applyFont="1" applyFill="1" applyBorder="1" applyAlignment="1">
      <alignment horizontal="center" vertical="center"/>
    </xf>
    <xf numFmtId="0" fontId="49" fillId="35" borderId="0" xfId="0" applyFont="1" applyFill="1" applyBorder="1" applyAlignment="1">
      <alignment horizontal="left" vertical="top"/>
    </xf>
    <xf numFmtId="0" fontId="49" fillId="35" borderId="19" xfId="0" applyFont="1" applyFill="1" applyBorder="1" applyAlignment="1">
      <alignment horizontal="left" vertical="top"/>
    </xf>
    <xf numFmtId="0" fontId="0" fillId="33" borderId="0" xfId="0" applyFont="1" applyFill="1" applyBorder="1" applyAlignment="1">
      <alignment horizontal="center"/>
    </xf>
    <xf numFmtId="0" fontId="0" fillId="0" borderId="0" xfId="0" applyFill="1" applyAlignment="1">
      <alignment vertical="top" wrapText="1"/>
    </xf>
    <xf numFmtId="0" fontId="0" fillId="0" borderId="0" xfId="0" applyFill="1" applyAlignment="1">
      <alignment horizontal="left" vertical="top" wrapText="1"/>
    </xf>
    <xf numFmtId="0" fontId="0" fillId="0" borderId="19" xfId="0" applyFill="1" applyBorder="1" applyAlignment="1">
      <alignment horizontal="left" vertical="top" wrapText="1"/>
    </xf>
    <xf numFmtId="0" fontId="0" fillId="0" borderId="0" xfId="0" applyFill="1" applyAlignment="1">
      <alignment horizontal="left" wrapText="1"/>
    </xf>
    <xf numFmtId="0" fontId="37" fillId="0" borderId="0" xfId="53" applyFill="1" applyAlignment="1">
      <alignment horizontal="left" vertical="top" wrapText="1" indent="2"/>
    </xf>
    <xf numFmtId="0" fontId="0" fillId="0" borderId="0" xfId="0" applyFill="1" applyAlignment="1">
      <alignment horizontal="left" vertical="top" wrapText="1" indent="2"/>
    </xf>
    <xf numFmtId="0" fontId="0" fillId="0" borderId="0" xfId="0" applyAlignment="1">
      <alignment horizontal="right"/>
    </xf>
    <xf numFmtId="0" fontId="47" fillId="35" borderId="0" xfId="0" applyFont="1" applyFill="1" applyBorder="1" applyAlignment="1">
      <alignment horizontal="left" vertical="center"/>
    </xf>
    <xf numFmtId="0" fontId="47" fillId="35" borderId="19"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1219200</xdr:colOff>
      <xdr:row>4</xdr:row>
      <xdr:rowOff>47625</xdr:rowOff>
    </xdr:from>
    <xdr:to>
      <xdr:col>8</xdr:col>
      <xdr:colOff>800100</xdr:colOff>
      <xdr:row>8</xdr:row>
      <xdr:rowOff>152400</xdr:rowOff>
    </xdr:to>
    <xdr:pic>
      <xdr:nvPicPr>
        <xdr:cNvPr id="1" name="Picture 4"/>
        <xdr:cNvPicPr preferRelativeResize="1">
          <a:picLocks noChangeAspect="1"/>
        </xdr:cNvPicPr>
      </xdr:nvPicPr>
      <xdr:blipFill>
        <a:blip r:embed="rId1"/>
        <a:stretch>
          <a:fillRect/>
        </a:stretch>
      </xdr:blipFill>
      <xdr:spPr>
        <a:xfrm>
          <a:off x="1219200" y="1057275"/>
          <a:ext cx="87820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SiTime-2">
      <a:dk1>
        <a:srgbClr val="000000"/>
      </a:dk1>
      <a:lt1>
        <a:sysClr val="window" lastClr="FFFFFF"/>
      </a:lt1>
      <a:dk2>
        <a:srgbClr val="BA2531"/>
      </a:dk2>
      <a:lt2>
        <a:srgbClr val="E6E6E6"/>
      </a:lt2>
      <a:accent1>
        <a:srgbClr val="1F487F"/>
      </a:accent1>
      <a:accent2>
        <a:srgbClr val="3399D5"/>
      </a:accent2>
      <a:accent3>
        <a:srgbClr val="595A5A"/>
      </a:accent3>
      <a:accent4>
        <a:srgbClr val="4AB459"/>
      </a:accent4>
      <a:accent5>
        <a:srgbClr val="F38C03"/>
      </a:accent5>
      <a:accent6>
        <a:srgbClr val="5055B8"/>
      </a:accent6>
      <a:hlink>
        <a:srgbClr val="3399D5"/>
      </a:hlink>
      <a:folHlink>
        <a:srgbClr val="23527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itterlabs.com/support/calculators/rms-eye-closure-calculator/" TargetMode="External" /><Relationship Id="rId2" Type="http://schemas.openxmlformats.org/officeDocument/2006/relationships/hyperlink" Target="https://www.jitterlabs.com/support/calculators/rms-eye-closure-calculator/" TargetMode="External" /><Relationship Id="rId3" Type="http://schemas.openxmlformats.org/officeDocument/2006/relationships/hyperlink" Target="https://www.jitterlabs.com/support/calculators/rms-eye-closure-calculator/" TargetMode="External" /><Relationship Id="rId4" Type="http://schemas.openxmlformats.org/officeDocument/2006/relationships/hyperlink" Target="https://www.jitterlabs.com/support/calculators/rms-eye-closure-calculator/" TargetMode="External" /><Relationship Id="rId5" Type="http://schemas.openxmlformats.org/officeDocument/2006/relationships/hyperlink" Target="https://www.jitterlabs.com/support/calculators/rms-eye-closure-calculator/" TargetMode="External" /><Relationship Id="rId6" Type="http://schemas.openxmlformats.org/officeDocument/2006/relationships/hyperlink" Target="https://www.jitterlabs.com/support/calculators/rms-eye-closure-calculator/" TargetMode="External" /><Relationship Id="rId7" Type="http://schemas.openxmlformats.org/officeDocument/2006/relationships/hyperlink" Target="https://www.jitterlabs.com/support/calculators/rms-eye-closure-calculator/" TargetMode="External" /><Relationship Id="rId8" Type="http://schemas.openxmlformats.org/officeDocument/2006/relationships/hyperlink" Target="https://www.jitterlabs.com/support/calculators/rms-eye-closure-calculator/" TargetMode="External" /><Relationship Id="rId9" Type="http://schemas.openxmlformats.org/officeDocument/2006/relationships/hyperlink" Target="https://www.jitterlabs.com/support/calculators/rms-eye-closure-calculator/" TargetMode="External" /><Relationship Id="rId10" Type="http://schemas.openxmlformats.org/officeDocument/2006/relationships/hyperlink" Target="https://www.jitterlabs.com/support/calculators/rms-peak-peak-calculator/" TargetMode="External" /><Relationship Id="rId11" Type="http://schemas.openxmlformats.org/officeDocument/2006/relationships/hyperlink" Target="https://www.jitterlabs.com/support/calculators/rms-peak-peak-calculator/" TargetMode="External" /><Relationship Id="rId12" Type="http://schemas.openxmlformats.org/officeDocument/2006/relationships/hyperlink" Target="https://www.jitterlabs.com/support/calculators/rms-peak-peak-calculator/" TargetMode="External" /><Relationship Id="rId13" Type="http://schemas.openxmlformats.org/officeDocument/2006/relationships/hyperlink" Target="https://www.jitterlabs.com/support/calculators/rms-peak-peak-calculator/" TargetMode="External" /><Relationship Id="rId14" Type="http://schemas.openxmlformats.org/officeDocument/2006/relationships/hyperlink" Target="https://www.jitterlabs.com/support/calculators/rms-peak-peak-calculator/" TargetMode="External" /><Relationship Id="rId15" Type="http://schemas.openxmlformats.org/officeDocument/2006/relationships/hyperlink" Target="https://www.jitterlabs.com/support/calculators/rms-peak-peak-calculator/" TargetMode="External" /><Relationship Id="rId16" Type="http://schemas.openxmlformats.org/officeDocument/2006/relationships/hyperlink" Target="https://www.jitterlabs.com/support/calculators/rms-peak-peak-calculator/" TargetMode="External" /><Relationship Id="rId17" Type="http://schemas.openxmlformats.org/officeDocument/2006/relationships/hyperlink" Target="https://www.jitterlabs.com/support/calculators/rms-peak-peak-calculator/" TargetMode="External" /><Relationship Id="rId18" Type="http://schemas.openxmlformats.org/officeDocument/2006/relationships/hyperlink" Target="https://www.jitterlabs.com/support/calculators/rms-peak-peak-calculator/" TargetMode="External" /><Relationship Id="rId19" Type="http://schemas.openxmlformats.org/officeDocument/2006/relationships/hyperlink" Target="https://www.sitime.com/rms-eye-closure-jitter-calculator" TargetMode="External" /><Relationship Id="rId20" Type="http://schemas.openxmlformats.org/officeDocument/2006/relationships/hyperlink" Target="https://www.sitime.com/rms-peak-peak-jitter-calculator" TargetMode="External" /><Relationship Id="rId21" Type="http://schemas.openxmlformats.org/officeDocument/2006/relationships/drawing" Target="../drawings/drawing1.xm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
  <sheetViews>
    <sheetView showGridLines="0" tabSelected="1" zoomScale="83" zoomScaleNormal="83" zoomScalePageLayoutView="0" workbookViewId="0" topLeftCell="A1">
      <selection activeCell="M21" sqref="M21"/>
    </sheetView>
  </sheetViews>
  <sheetFormatPr defaultColWidth="10.19921875" defaultRowHeight="15"/>
  <cols>
    <col min="1" max="1" width="23.5" style="0" customWidth="1"/>
    <col min="2" max="2" width="9.3984375" style="1" customWidth="1"/>
    <col min="3" max="4" width="10.69921875" style="1" customWidth="1"/>
    <col min="5" max="5" width="11.59765625" style="1" customWidth="1"/>
    <col min="6" max="6" width="9.296875" style="1" customWidth="1"/>
    <col min="7" max="8" width="10.69921875" style="1" customWidth="1"/>
    <col min="9" max="9" width="11.19921875" style="1" customWidth="1"/>
    <col min="10" max="10" width="1.203125" style="2" customWidth="1"/>
    <col min="11" max="11" width="15.69921875" style="1" customWidth="1"/>
    <col min="12" max="12" width="11.19921875" style="0" customWidth="1"/>
  </cols>
  <sheetData>
    <row r="1" spans="1:11" ht="33" customHeight="1">
      <c r="A1" s="34" t="s">
        <v>37</v>
      </c>
      <c r="B1" s="35"/>
      <c r="C1" s="41"/>
      <c r="D1" s="53" t="s">
        <v>22</v>
      </c>
      <c r="E1" s="53"/>
      <c r="F1" s="53"/>
      <c r="G1" s="53"/>
      <c r="H1" s="53"/>
      <c r="I1" s="53"/>
      <c r="J1" s="53"/>
      <c r="K1" s="53"/>
    </row>
    <row r="2" spans="1:11" ht="20.25" customHeight="1">
      <c r="A2" s="43" t="s">
        <v>36</v>
      </c>
      <c r="B2" s="36"/>
      <c r="C2" s="41"/>
      <c r="D2" s="53"/>
      <c r="E2" s="53"/>
      <c r="F2" s="53"/>
      <c r="G2" s="53"/>
      <c r="H2" s="53"/>
      <c r="I2" s="53"/>
      <c r="J2" s="53"/>
      <c r="K2" s="53"/>
    </row>
    <row r="3" spans="1:11" ht="6" customHeight="1">
      <c r="A3" s="44"/>
      <c r="B3" s="37"/>
      <c r="C3" s="42"/>
      <c r="D3" s="54"/>
      <c r="E3" s="54"/>
      <c r="F3" s="54"/>
      <c r="G3" s="54"/>
      <c r="H3" s="54"/>
      <c r="I3" s="54"/>
      <c r="J3" s="54"/>
      <c r="K3" s="54"/>
    </row>
    <row r="4" spans="1:11" ht="20.25" customHeight="1">
      <c r="A4" s="33"/>
      <c r="B4" s="18"/>
      <c r="C4" s="18"/>
      <c r="D4" s="18"/>
      <c r="E4" s="18"/>
      <c r="F4" s="18"/>
      <c r="G4" s="18"/>
      <c r="H4" s="18"/>
      <c r="I4" s="18"/>
      <c r="J4" s="18"/>
      <c r="K4" s="18"/>
    </row>
    <row r="5" spans="1:11" ht="15">
      <c r="A5" s="19"/>
      <c r="B5" s="20"/>
      <c r="C5" s="20"/>
      <c r="D5" s="20"/>
      <c r="E5" s="20"/>
      <c r="F5" s="20"/>
      <c r="G5" s="20"/>
      <c r="H5" s="20"/>
      <c r="I5" s="20"/>
      <c r="J5" s="20"/>
      <c r="K5" s="20"/>
    </row>
    <row r="6" spans="1:11" ht="15">
      <c r="A6" s="19"/>
      <c r="B6" s="20"/>
      <c r="C6" s="20"/>
      <c r="D6" s="20"/>
      <c r="E6" s="20"/>
      <c r="F6" s="20"/>
      <c r="G6" s="20"/>
      <c r="H6" s="20"/>
      <c r="I6" s="20"/>
      <c r="J6" s="20"/>
      <c r="K6" s="20"/>
    </row>
    <row r="7" spans="1:11" ht="15">
      <c r="A7" s="19"/>
      <c r="B7" s="20"/>
      <c r="C7" s="20"/>
      <c r="D7" s="20"/>
      <c r="E7" s="20"/>
      <c r="F7" s="20"/>
      <c r="G7" s="20"/>
      <c r="H7" s="20"/>
      <c r="I7" s="20"/>
      <c r="J7" s="20"/>
      <c r="K7" s="20"/>
    </row>
    <row r="8" spans="1:11" ht="15">
      <c r="A8" s="19"/>
      <c r="B8" s="20"/>
      <c r="C8" s="20"/>
      <c r="D8" s="20"/>
      <c r="E8" s="20"/>
      <c r="F8" s="20"/>
      <c r="G8" s="20"/>
      <c r="H8" s="20"/>
      <c r="I8" s="20"/>
      <c r="J8" s="20"/>
      <c r="K8" s="20"/>
    </row>
    <row r="9" spans="1:11" ht="27.75" customHeight="1">
      <c r="A9" s="19"/>
      <c r="B9" s="20"/>
      <c r="C9" s="20"/>
      <c r="D9" s="20"/>
      <c r="E9" s="20"/>
      <c r="F9" s="20"/>
      <c r="G9" s="20"/>
      <c r="H9" s="20"/>
      <c r="I9" s="20"/>
      <c r="J9" s="20"/>
      <c r="K9" s="20"/>
    </row>
    <row r="10" spans="1:11" ht="34.5" customHeight="1">
      <c r="A10" s="38" t="s">
        <v>23</v>
      </c>
      <c r="B10" s="49" t="s">
        <v>39</v>
      </c>
      <c r="C10" s="49"/>
      <c r="D10" s="49"/>
      <c r="E10" s="49"/>
      <c r="F10" s="49"/>
      <c r="G10" s="49"/>
      <c r="H10" s="49"/>
      <c r="I10" s="49"/>
      <c r="J10" s="49"/>
      <c r="K10" s="49"/>
    </row>
    <row r="11" spans="1:11" ht="54" customHeight="1">
      <c r="A11" s="39" t="s">
        <v>24</v>
      </c>
      <c r="B11" s="46" t="s">
        <v>40</v>
      </c>
      <c r="C11" s="46"/>
      <c r="D11" s="46"/>
      <c r="E11" s="46"/>
      <c r="F11" s="46"/>
      <c r="G11" s="46"/>
      <c r="H11" s="46"/>
      <c r="I11" s="46"/>
      <c r="J11" s="46"/>
      <c r="K11" s="46"/>
    </row>
    <row r="12" spans="1:11" ht="36" customHeight="1">
      <c r="A12" s="39"/>
      <c r="B12" s="51" t="s">
        <v>33</v>
      </c>
      <c r="C12" s="51"/>
      <c r="D12" s="51"/>
      <c r="E12" s="51"/>
      <c r="F12" s="51"/>
      <c r="G12" s="51"/>
      <c r="H12" s="51"/>
      <c r="I12" s="51"/>
      <c r="J12" s="51"/>
      <c r="K12" s="51"/>
    </row>
    <row r="13" spans="1:11" ht="21.75" customHeight="1">
      <c r="A13" s="39"/>
      <c r="B13" s="50" t="s">
        <v>31</v>
      </c>
      <c r="C13" s="50"/>
      <c r="D13" s="50"/>
      <c r="E13" s="50"/>
      <c r="F13" s="50"/>
      <c r="G13" s="50"/>
      <c r="H13" s="50"/>
      <c r="I13" s="50"/>
      <c r="J13" s="50"/>
      <c r="K13" s="50"/>
    </row>
    <row r="14" spans="1:11" ht="36.75" customHeight="1">
      <c r="A14" s="39"/>
      <c r="B14" s="51" t="s">
        <v>34</v>
      </c>
      <c r="C14" s="51"/>
      <c r="D14" s="51"/>
      <c r="E14" s="51"/>
      <c r="F14" s="51"/>
      <c r="G14" s="51"/>
      <c r="H14" s="51"/>
      <c r="I14" s="51"/>
      <c r="J14" s="51"/>
      <c r="K14" s="51"/>
    </row>
    <row r="15" spans="1:11" ht="23.25" customHeight="1">
      <c r="A15" s="39"/>
      <c r="B15" s="50" t="s">
        <v>32</v>
      </c>
      <c r="C15" s="50"/>
      <c r="D15" s="50"/>
      <c r="E15" s="50"/>
      <c r="F15" s="50"/>
      <c r="G15" s="50"/>
      <c r="H15" s="50"/>
      <c r="I15" s="50"/>
      <c r="J15" s="50"/>
      <c r="K15" s="50"/>
    </row>
    <row r="16" spans="1:11" ht="39" customHeight="1">
      <c r="A16" s="39" t="s">
        <v>25</v>
      </c>
      <c r="B16" s="47" t="s">
        <v>38</v>
      </c>
      <c r="C16" s="47"/>
      <c r="D16" s="47"/>
      <c r="E16" s="47"/>
      <c r="F16" s="47"/>
      <c r="G16" s="47"/>
      <c r="H16" s="47"/>
      <c r="I16" s="47"/>
      <c r="J16" s="47"/>
      <c r="K16" s="47"/>
    </row>
    <row r="17" spans="1:11" ht="55.5" customHeight="1">
      <c r="A17" s="40" t="s">
        <v>26</v>
      </c>
      <c r="B17" s="48" t="s">
        <v>41</v>
      </c>
      <c r="C17" s="48"/>
      <c r="D17" s="48"/>
      <c r="E17" s="48"/>
      <c r="F17" s="48"/>
      <c r="G17" s="48"/>
      <c r="H17" s="48"/>
      <c r="I17" s="48"/>
      <c r="J17" s="48"/>
      <c r="K17" s="48"/>
    </row>
    <row r="18" ht="29.25" customHeight="1">
      <c r="C18" s="16"/>
    </row>
    <row r="19" spans="1:3" ht="21" customHeight="1">
      <c r="A19" s="52" t="s">
        <v>35</v>
      </c>
      <c r="B19" s="52"/>
      <c r="C19" s="17">
        <v>9.51</v>
      </c>
    </row>
    <row r="20" ht="27" customHeight="1">
      <c r="E20" s="18"/>
    </row>
    <row r="21" spans="1:11" ht="24" customHeight="1">
      <c r="A21" s="3" t="s">
        <v>27</v>
      </c>
      <c r="B21" s="9" t="s">
        <v>19</v>
      </c>
      <c r="C21" s="45" t="s">
        <v>0</v>
      </c>
      <c r="D21" s="45"/>
      <c r="E21" s="45"/>
      <c r="F21" s="9" t="s">
        <v>4</v>
      </c>
      <c r="G21" s="45" t="s">
        <v>15</v>
      </c>
      <c r="H21" s="45"/>
      <c r="I21" s="45"/>
      <c r="J21" s="4"/>
      <c r="K21" s="12" t="s">
        <v>18</v>
      </c>
    </row>
    <row r="22" spans="1:11" ht="30.75" customHeight="1">
      <c r="A22" s="3"/>
      <c r="B22" s="9"/>
      <c r="C22" s="5" t="s">
        <v>3</v>
      </c>
      <c r="D22" s="5" t="s">
        <v>1</v>
      </c>
      <c r="E22" s="5" t="s">
        <v>2</v>
      </c>
      <c r="F22" s="11"/>
      <c r="G22" s="7" t="s">
        <v>3</v>
      </c>
      <c r="H22" s="7" t="s">
        <v>2</v>
      </c>
      <c r="I22" s="5" t="s">
        <v>16</v>
      </c>
      <c r="J22" s="5"/>
      <c r="K22" s="13" t="s">
        <v>17</v>
      </c>
    </row>
    <row r="23" spans="1:11" ht="21" customHeight="1">
      <c r="A23" s="27" t="s">
        <v>28</v>
      </c>
      <c r="B23" s="11">
        <v>1</v>
      </c>
      <c r="C23" s="21">
        <v>0</v>
      </c>
      <c r="D23" s="21">
        <v>1.2</v>
      </c>
      <c r="E23" s="22">
        <f>$C$19*D23</f>
        <v>11.411999999999999</v>
      </c>
      <c r="F23" s="23" t="s">
        <v>5</v>
      </c>
      <c r="G23" s="24">
        <f>C23</f>
        <v>0</v>
      </c>
      <c r="H23" s="22">
        <f>E23</f>
        <v>11.411999999999999</v>
      </c>
      <c r="I23" s="25">
        <f aca="true" t="shared" si="0" ref="I23:I34">G23+H23</f>
        <v>11.411999999999999</v>
      </c>
      <c r="J23" s="22"/>
      <c r="K23" s="26">
        <f>I23</f>
        <v>11.411999999999999</v>
      </c>
    </row>
    <row r="24" spans="1:11" ht="21" customHeight="1">
      <c r="A24" s="27" t="s">
        <v>29</v>
      </c>
      <c r="B24" s="11">
        <v>2</v>
      </c>
      <c r="C24" s="27">
        <v>12</v>
      </c>
      <c r="D24" s="27">
        <v>0.2</v>
      </c>
      <c r="E24" s="22">
        <f aca="true" t="shared" si="1" ref="E24:E34">$C$19*D24</f>
        <v>1.9020000000000001</v>
      </c>
      <c r="F24" s="23" t="s">
        <v>6</v>
      </c>
      <c r="G24" s="24">
        <f>SUM($C$23:C24)</f>
        <v>12</v>
      </c>
      <c r="H24" s="22">
        <f>$C$19*SQRT(SUM(D23^2+D24^2))</f>
        <v>11.569414332627213</v>
      </c>
      <c r="I24" s="28">
        <f t="shared" si="0"/>
        <v>23.56941433262721</v>
      </c>
      <c r="J24" s="22"/>
      <c r="K24" s="26">
        <f>I24-I23</f>
        <v>12.157414332627212</v>
      </c>
    </row>
    <row r="25" spans="1:11" ht="21" customHeight="1">
      <c r="A25" s="27" t="s">
        <v>30</v>
      </c>
      <c r="B25" s="11">
        <v>3</v>
      </c>
      <c r="C25" s="29">
        <v>32</v>
      </c>
      <c r="D25" s="29">
        <v>2.4</v>
      </c>
      <c r="E25" s="22">
        <f t="shared" si="1"/>
        <v>22.823999999999998</v>
      </c>
      <c r="F25" s="23" t="s">
        <v>7</v>
      </c>
      <c r="G25" s="24">
        <f>SUM($C$23:C25)</f>
        <v>44</v>
      </c>
      <c r="H25" s="22">
        <f>$C$19*SQRT(SUM($D$23^2+D24^2+D25^2))</f>
        <v>25.588792937534198</v>
      </c>
      <c r="I25" s="30">
        <f t="shared" si="0"/>
        <v>69.5887929375342</v>
      </c>
      <c r="J25" s="22"/>
      <c r="K25" s="26">
        <f>I25-I24</f>
        <v>46.01937860490698</v>
      </c>
    </row>
    <row r="26" spans="1:11" ht="21" customHeight="1">
      <c r="A26" s="27"/>
      <c r="B26" s="11">
        <v>4</v>
      </c>
      <c r="C26" s="27"/>
      <c r="D26" s="27"/>
      <c r="E26" s="22">
        <f t="shared" si="1"/>
        <v>0</v>
      </c>
      <c r="F26" s="23" t="s">
        <v>8</v>
      </c>
      <c r="G26" s="24">
        <f>SUM($C$23:C26)</f>
        <v>44</v>
      </c>
      <c r="H26" s="22">
        <f>$C$19*SQRT(SUM($D$23^2+D24^2+D25^2+D26^2))</f>
        <v>25.588792937534198</v>
      </c>
      <c r="I26" s="31">
        <f t="shared" si="0"/>
        <v>69.5887929375342</v>
      </c>
      <c r="J26" s="22"/>
      <c r="K26" s="26">
        <f aca="true" t="shared" si="2" ref="K26:K34">I26-I25</f>
        <v>0</v>
      </c>
    </row>
    <row r="27" spans="1:11" ht="21" customHeight="1">
      <c r="A27" s="27"/>
      <c r="B27" s="11">
        <v>5</v>
      </c>
      <c r="C27" s="21"/>
      <c r="D27" s="29"/>
      <c r="E27" s="22">
        <f t="shared" si="1"/>
        <v>0</v>
      </c>
      <c r="F27" s="23" t="s">
        <v>9</v>
      </c>
      <c r="G27" s="24">
        <f>SUM($C$23:C27)</f>
        <v>44</v>
      </c>
      <c r="H27" s="22">
        <f>$C$19*SQRT(SUM($D$23^2+D24^2+D25^2+D26^2+D27^2))</f>
        <v>25.588792937534198</v>
      </c>
      <c r="I27" s="28">
        <f t="shared" si="0"/>
        <v>69.5887929375342</v>
      </c>
      <c r="J27" s="22"/>
      <c r="K27" s="26">
        <f t="shared" si="2"/>
        <v>0</v>
      </c>
    </row>
    <row r="28" spans="1:11" ht="21" customHeight="1">
      <c r="A28" s="27"/>
      <c r="B28" s="11">
        <v>6</v>
      </c>
      <c r="C28" s="27"/>
      <c r="D28" s="27"/>
      <c r="E28" s="22">
        <f t="shared" si="1"/>
        <v>0</v>
      </c>
      <c r="F28" s="23" t="s">
        <v>10</v>
      </c>
      <c r="G28" s="24">
        <f>SUM($C$23:C28)</f>
        <v>44</v>
      </c>
      <c r="H28" s="22">
        <f>$C$19*SQRT(SUM($D$23^2+D24^2+D25^2+D26^2+D27^2+D28^2))</f>
        <v>25.588792937534198</v>
      </c>
      <c r="I28" s="28">
        <f t="shared" si="0"/>
        <v>69.5887929375342</v>
      </c>
      <c r="J28" s="22"/>
      <c r="K28" s="26">
        <f t="shared" si="2"/>
        <v>0</v>
      </c>
    </row>
    <row r="29" spans="1:11" ht="21" customHeight="1">
      <c r="A29" s="27"/>
      <c r="B29" s="11">
        <v>7</v>
      </c>
      <c r="C29" s="27"/>
      <c r="D29" s="27"/>
      <c r="E29" s="22">
        <f t="shared" si="1"/>
        <v>0</v>
      </c>
      <c r="F29" s="23" t="s">
        <v>11</v>
      </c>
      <c r="G29" s="24">
        <f>SUM($C$23:C29)</f>
        <v>44</v>
      </c>
      <c r="H29" s="22">
        <f>$C$19*SQRT(SUM($D$23^2+D24^2+D25^2+D26^2+D27^2+D28^2+D29^2))</f>
        <v>25.588792937534198</v>
      </c>
      <c r="I29" s="31">
        <f t="shared" si="0"/>
        <v>69.5887929375342</v>
      </c>
      <c r="J29" s="22"/>
      <c r="K29" s="26">
        <f t="shared" si="2"/>
        <v>0</v>
      </c>
    </row>
    <row r="30" spans="1:11" ht="21" customHeight="1">
      <c r="A30" s="27"/>
      <c r="B30" s="11">
        <v>8</v>
      </c>
      <c r="C30" s="27"/>
      <c r="D30" s="27"/>
      <c r="E30" s="22">
        <f t="shared" si="1"/>
        <v>0</v>
      </c>
      <c r="F30" s="23" t="s">
        <v>12</v>
      </c>
      <c r="G30" s="24">
        <f>SUM($C$23:C30)</f>
        <v>44</v>
      </c>
      <c r="H30" s="22">
        <f>$C$19*SQRT(SUM($D$23^2+D24^2+D25^2+D26^2+D27^2+D28^2+D29^2+D30^2))</f>
        <v>25.588792937534198</v>
      </c>
      <c r="I30" s="28">
        <f t="shared" si="0"/>
        <v>69.5887929375342</v>
      </c>
      <c r="J30" s="22"/>
      <c r="K30" s="26">
        <f t="shared" si="2"/>
        <v>0</v>
      </c>
    </row>
    <row r="31" spans="1:11" ht="21" customHeight="1">
      <c r="A31" s="27"/>
      <c r="B31" s="11">
        <v>9</v>
      </c>
      <c r="C31" s="29"/>
      <c r="D31" s="29"/>
      <c r="E31" s="22">
        <f t="shared" si="1"/>
        <v>0</v>
      </c>
      <c r="F31" s="23" t="s">
        <v>13</v>
      </c>
      <c r="G31" s="24">
        <f>SUM($C$23:C31)</f>
        <v>44</v>
      </c>
      <c r="H31" s="22">
        <f>$C$19*SQRT(SUM($D$23^2+D24^2+D25^2+D26^2+D27^2+D28^2+D29^2+D30^2+D31^2))</f>
        <v>25.588792937534198</v>
      </c>
      <c r="I31" s="28">
        <f t="shared" si="0"/>
        <v>69.5887929375342</v>
      </c>
      <c r="J31" s="22"/>
      <c r="K31" s="26">
        <f t="shared" si="2"/>
        <v>0</v>
      </c>
    </row>
    <row r="32" spans="1:11" ht="21" customHeight="1">
      <c r="A32" s="27"/>
      <c r="B32" s="11">
        <v>10</v>
      </c>
      <c r="C32" s="27"/>
      <c r="D32" s="27"/>
      <c r="E32" s="22">
        <f t="shared" si="1"/>
        <v>0</v>
      </c>
      <c r="F32" s="23" t="s">
        <v>14</v>
      </c>
      <c r="G32" s="24">
        <f>SUM($C$23:C32)</f>
        <v>44</v>
      </c>
      <c r="H32" s="22">
        <f>$C$19*SQRT(SUM($D$23^2+D24^2+D25^2+D26^2+D27^2+D28^2+D29^2+D30^2+D31^2+D32^2))</f>
        <v>25.588792937534198</v>
      </c>
      <c r="I32" s="28">
        <f t="shared" si="0"/>
        <v>69.5887929375342</v>
      </c>
      <c r="J32" s="22"/>
      <c r="K32" s="26">
        <f t="shared" si="2"/>
        <v>0</v>
      </c>
    </row>
    <row r="33" spans="1:11" ht="21" customHeight="1">
      <c r="A33" s="27"/>
      <c r="B33" s="11">
        <v>11</v>
      </c>
      <c r="C33" s="27"/>
      <c r="D33" s="27"/>
      <c r="E33" s="22">
        <f t="shared" si="1"/>
        <v>0</v>
      </c>
      <c r="F33" s="11" t="s">
        <v>20</v>
      </c>
      <c r="G33" s="24">
        <f>SUM($C$23:C33)</f>
        <v>44</v>
      </c>
      <c r="H33" s="22">
        <f>$C$19*SQRT(SUM($D$23^2+D24^2+D25^2+D26^2+D27^2+D28^2+D29^2+D30^2+D31^2+D32^2+D33^2))</f>
        <v>25.588792937534198</v>
      </c>
      <c r="I33" s="30">
        <f t="shared" si="0"/>
        <v>69.5887929375342</v>
      </c>
      <c r="J33" s="22"/>
      <c r="K33" s="26">
        <f t="shared" si="2"/>
        <v>0</v>
      </c>
    </row>
    <row r="34" spans="1:11" ht="21" customHeight="1">
      <c r="A34" s="27"/>
      <c r="B34" s="11">
        <v>12</v>
      </c>
      <c r="C34" s="32"/>
      <c r="D34" s="27"/>
      <c r="E34" s="22">
        <f t="shared" si="1"/>
        <v>0</v>
      </c>
      <c r="F34" s="11" t="s">
        <v>21</v>
      </c>
      <c r="G34" s="24">
        <f>SUM($C$23:C34)</f>
        <v>44</v>
      </c>
      <c r="H34" s="22">
        <f>$C$19*SQRT(SUM($D$23^2+D24^2+D25^2+D26^2+D27^2+D28^2+D29^2+D30^2+D31^2+D32^2+D33^2+D34^2))</f>
        <v>25.588792937534198</v>
      </c>
      <c r="I34" s="30">
        <f t="shared" si="0"/>
        <v>69.5887929375342</v>
      </c>
      <c r="J34" s="22"/>
      <c r="K34" s="26">
        <f t="shared" si="2"/>
        <v>0</v>
      </c>
    </row>
    <row r="35" spans="1:11" ht="6" customHeight="1">
      <c r="A35" s="8"/>
      <c r="B35" s="10"/>
      <c r="C35" s="3"/>
      <c r="D35" s="3"/>
      <c r="E35" s="3"/>
      <c r="F35" s="10"/>
      <c r="G35" s="6"/>
      <c r="H35" s="6"/>
      <c r="I35" s="3"/>
      <c r="J35" s="3"/>
      <c r="K35" s="10"/>
    </row>
    <row r="36" spans="1:11" ht="17.25">
      <c r="A36" s="14"/>
      <c r="C36" s="15"/>
      <c r="D36" s="15"/>
      <c r="E36" s="15"/>
      <c r="F36" s="15"/>
      <c r="G36" s="15"/>
      <c r="H36" s="15"/>
      <c r="I36" s="15"/>
      <c r="J36" s="15"/>
      <c r="K36" s="15"/>
    </row>
  </sheetData>
  <sheetProtection/>
  <mergeCells count="13">
    <mergeCell ref="B14:K14"/>
    <mergeCell ref="A19:B19"/>
    <mergeCell ref="D1:K3"/>
    <mergeCell ref="A2:A3"/>
    <mergeCell ref="C21:E21"/>
    <mergeCell ref="G21:I21"/>
    <mergeCell ref="B11:K11"/>
    <mergeCell ref="B16:K16"/>
    <mergeCell ref="B17:K17"/>
    <mergeCell ref="B10:K10"/>
    <mergeCell ref="B15:K15"/>
    <mergeCell ref="B13:K13"/>
    <mergeCell ref="B12:K12"/>
  </mergeCells>
  <hyperlinks>
    <hyperlink ref="B13" r:id="rId1" display="rms-eye-closure-calculator"/>
    <hyperlink ref="C13" r:id="rId2" display="rms-eye-closure-calculator"/>
    <hyperlink ref="D13" r:id="rId3" display="rms-eye-closure-calculator"/>
    <hyperlink ref="E13" r:id="rId4" display="rms-eye-closure-calculator"/>
    <hyperlink ref="F13" r:id="rId5" display="rms-eye-closure-calculator"/>
    <hyperlink ref="G13" r:id="rId6" display="rms-eye-closure-calculator"/>
    <hyperlink ref="H13" r:id="rId7" display="rms-eye-closure-calculator"/>
    <hyperlink ref="I13" r:id="rId8" display="rms-eye-closure-calculator"/>
    <hyperlink ref="K13" r:id="rId9" display="rms-eye-closure-calculator"/>
    <hyperlink ref="B15" r:id="rId10" display="rms-peak-peak-calculator"/>
    <hyperlink ref="C15" r:id="rId11" display="rms-peak-peak-calculator"/>
    <hyperlink ref="D15" r:id="rId12" display="rms-peak-peak-calculator"/>
    <hyperlink ref="E15" r:id="rId13" display="rms-peak-peak-calculator"/>
    <hyperlink ref="F15" r:id="rId14" display="rms-peak-peak-calculator"/>
    <hyperlink ref="G15" r:id="rId15" display="rms-peak-peak-calculator"/>
    <hyperlink ref="H15" r:id="rId16" display="rms-peak-peak-calculator"/>
    <hyperlink ref="I15" r:id="rId17" display="rms-peak-peak-calculator"/>
    <hyperlink ref="K15" r:id="rId18" display="rms-peak-peak-calculator"/>
    <hyperlink ref="B13:K13" r:id="rId19" display="rms-eye-closure-calculator"/>
    <hyperlink ref="B15:K15" r:id="rId20" display="rms-peak-peak-calculator"/>
  </hyperlinks>
  <printOptions/>
  <pageMargins left="0" right="0" top="1" bottom="1" header="0.5" footer="0.5"/>
  <pageSetup orientation="portrait" r:id="rId22"/>
  <ignoredErrors>
    <ignoredError sqref="E27:E32 E23:G23 E24:F26 H24:H26 E33:E34 G33:G34 H33:H34" emptyCellReference="1"/>
    <ignoredError sqref="G27:H32 G24:G26" emptyCellReference="1" formulaRange="1"/>
  </ignoredErrors>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Jitter Budget Calculator</dc:title>
  <dc:subject/>
  <dc:creator>JitterLabs LLC</dc:creator>
  <cp:keywords/>
  <dc:description/>
  <cp:lastModifiedBy>Olena Shved</cp:lastModifiedBy>
  <cp:lastPrinted>2021-09-02T10:12:00Z</cp:lastPrinted>
  <dcterms:created xsi:type="dcterms:W3CDTF">2015-03-26T15:09:32Z</dcterms:created>
  <dcterms:modified xsi:type="dcterms:W3CDTF">2021-09-02T21:14:48Z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Gary Giust;Robin Ash</vt:lpwstr>
  </property>
  <property fmtid="{D5CDD505-2E9C-101B-9397-08002B2CF9AE}" pid="3" name="SharedWithUsers">
    <vt:lpwstr>16;#Gary Giust;#10;#Robin Ash</vt:lpwstr>
  </property>
</Properties>
</file>